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" windowWidth="20508" windowHeight="5772"/>
  </bookViews>
  <sheets>
    <sheet name="Issue Log" sheetId="1" r:id="rId1"/>
    <sheet name="Sheet1" sheetId="4" r:id="rId2"/>
  </sheets>
  <definedNames>
    <definedName name="_xlnm._FilterDatabase" localSheetId="0" hidden="1">'Issue Log'!$A$2:$K$29</definedName>
    <definedName name="_xlnm.Print_Area" localSheetId="0">'Issue Log'!$A$1:$I$29</definedName>
    <definedName name="_xlnm.Print_Titles" localSheetId="0">'Issue Log'!$1:$2</definedName>
    <definedName name="Reviewing" localSheetId="0">'Issue Log'!#REF!</definedName>
    <definedName name="Reviewing">'Issue Log'!$H$11</definedName>
  </definedNames>
  <calcPr calcId="145621"/>
</workbook>
</file>

<file path=xl/calcChain.xml><?xml version="1.0" encoding="utf-8"?>
<calcChain xmlns="http://schemas.openxmlformats.org/spreadsheetml/2006/main">
  <c r="G30" i="1" l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K3" i="1"/>
  <c r="J3" i="1"/>
  <c r="J30" i="1" l="1"/>
  <c r="J31" i="1" s="1"/>
  <c r="K30" i="1"/>
</calcChain>
</file>

<file path=xl/comments1.xml><?xml version="1.0" encoding="utf-8"?>
<comments xmlns="http://schemas.openxmlformats.org/spreadsheetml/2006/main">
  <authors>
    <author>Donna Ramos</author>
  </authors>
  <commentList>
    <comment ref="F15" authorId="0">
      <text>
        <r>
          <rPr>
            <b/>
            <sz val="9"/>
            <color indexed="81"/>
            <rFont val="Tahoma"/>
            <family val="2"/>
          </rPr>
          <t>Donna Ramos:</t>
        </r>
        <r>
          <rPr>
            <sz val="9"/>
            <color indexed="81"/>
            <rFont val="Tahoma"/>
            <family val="2"/>
          </rPr>
          <t xml:space="preserve">
based on 1/5 EVV draft plans. </t>
        </r>
      </text>
    </comment>
  </commentList>
</comments>
</file>

<file path=xl/sharedStrings.xml><?xml version="1.0" encoding="utf-8"?>
<sst xmlns="http://schemas.openxmlformats.org/spreadsheetml/2006/main" count="141" uniqueCount="76">
  <si>
    <t>#</t>
  </si>
  <si>
    <t>Description</t>
  </si>
  <si>
    <t>Due Date</t>
  </si>
  <si>
    <t>ACTION ITEMS</t>
  </si>
  <si>
    <t>Date Assigned</t>
  </si>
  <si>
    <t>Assigned to</t>
  </si>
  <si>
    <t>Status</t>
  </si>
  <si>
    <t>Date Complete</t>
  </si>
  <si>
    <t>Must determine if we are contracted and required to used Emdeon</t>
  </si>
  <si>
    <t xml:space="preserve">Set up a team meeting to review the vendor’s project schedule </t>
  </si>
  <si>
    <t xml:space="preserve">Create a SharePoint for storing project documents and materials </t>
  </si>
  <si>
    <t xml:space="preserve">Get detailed provider data including their geographic location and membership count </t>
  </si>
  <si>
    <t xml:space="preserve">Review EVV project with the ARC team </t>
  </si>
  <si>
    <t>Daniel</t>
  </si>
  <si>
    <t>Sample agenda sent 11/9</t>
  </si>
  <si>
    <t>Closed</t>
  </si>
  <si>
    <t>Open</t>
  </si>
  <si>
    <t>Molina to determine if Providers will participate in UAT.</t>
  </si>
  <si>
    <t>Molina to provide the 3 best phone numbers from Care Advance System.</t>
  </si>
  <si>
    <t>Molina/Daniel</t>
  </si>
  <si>
    <t>Set up meeting to train provider services and contracts reps</t>
  </si>
  <si>
    <t xml:space="preserve">Decide how the calls will be routed when we receive them in member services. Our customer service folks should be informed of the system. </t>
  </si>
  <si>
    <t>Create the process for how FVV Devices will be distributed by Molina &amp; installed by the provider.</t>
  </si>
  <si>
    <t>Molina/Gary</t>
  </si>
  <si>
    <t>Send a list of providers and their interfaces and contact info after survey is completed</t>
  </si>
  <si>
    <t>Determnine if FTP Server site for storage of EVV/SPM import files is secure and meets data protection for HIPPA</t>
  </si>
  <si>
    <t>On time</t>
  </si>
  <si>
    <t>Late</t>
  </si>
  <si>
    <t xml:space="preserve">Totals: </t>
  </si>
  <si>
    <t xml:space="preserve">Total: </t>
  </si>
  <si>
    <t xml:space="preserve">Present on Time: </t>
  </si>
  <si>
    <t xml:space="preserve">Acme will send out the final SOW to reviewed </t>
  </si>
  <si>
    <t>Acme</t>
  </si>
  <si>
    <t xml:space="preserve">Acme to provide list of Molina SMEs who need to be at the Kick Off Meeting </t>
  </si>
  <si>
    <t>Acme to send Program Data Document sample</t>
  </si>
  <si>
    <t xml:space="preserve">Send sample information Molina can post on to provider portal link which tells them about Acme and the initiative. </t>
  </si>
  <si>
    <t xml:space="preserve">Acme to send Molina statistics on how many customer representatives are typically needed for the call centers. </t>
  </si>
  <si>
    <t>Acme/Molina</t>
  </si>
  <si>
    <t>Acme to provide Molina with list of Roles/SPM Jurisdictional Roles and will also include Provider Roles.</t>
  </si>
  <si>
    <t>Acme to update the Business Rules document to change MMIS to the Molina Systems (DAT &amp; QNXT).</t>
  </si>
  <si>
    <t>Molina to Identify IT owner for the Error Log file from Acme; Acme to provide description of contents.</t>
  </si>
  <si>
    <t>Acme to provide FAQs to Molina for Training and to answer questons for Call Center; Any checklists for Post and Pre Go-Live actions, and Register sample forms for Provider registrations process.</t>
  </si>
  <si>
    <r>
      <t xml:space="preserve">Send copy of survey to </t>
    </r>
    <r>
      <rPr>
        <sz val="11"/>
        <color theme="1"/>
        <rFont val="Calibri"/>
        <family val="2"/>
        <scheme val="minor"/>
      </rPr>
      <t>HHSC and Provider Services before conducting survey</t>
    </r>
  </si>
  <si>
    <t xml:space="preserve"> </t>
  </si>
  <si>
    <t>Gary Schmaltz</t>
  </si>
  <si>
    <t>GarySchmaltz</t>
  </si>
  <si>
    <t>Notes/Resolutions</t>
  </si>
  <si>
    <t>MHT will send the revised project schedules to Acme</t>
  </si>
  <si>
    <t>Revised plans sent bto Acme</t>
  </si>
  <si>
    <t>John Sanchez</t>
  </si>
  <si>
    <t>2//7/2012</t>
  </si>
  <si>
    <t>New URL: PVV and EPM Proejct Management Site</t>
  </si>
  <si>
    <t>Sonny Johnson</t>
  </si>
  <si>
    <t>SOW of received</t>
  </si>
  <si>
    <t xml:space="preserve">We are required by the Project Sponor to use the Emeon Claims system for billing.  </t>
  </si>
  <si>
    <t>Tony Johnson</t>
  </si>
  <si>
    <t>Sent 2/20/2012</t>
  </si>
  <si>
    <t>Tony held a meeting discuss the Fucntional, and Prgram data with the MHT IT team.</t>
  </si>
  <si>
    <t>2/13/</t>
  </si>
  <si>
    <t>Provider Surveys were distributed the SDA Providers.  We expext answers back by 2/17/2012.</t>
  </si>
  <si>
    <t xml:space="preserve">Refine meeting notes and distribute  </t>
  </si>
  <si>
    <t>Send training and communication plan to Acme review</t>
  </si>
  <si>
    <t>Sherry Meyer</t>
  </si>
  <si>
    <t>Shery Meyer</t>
  </si>
  <si>
    <t>Mindy Johnson</t>
  </si>
  <si>
    <t>Acme and MHT to determine field permissions for Providers &amp; what data Providers will be allowed enter to conduct their business (i.e. physicians, schedules, DNR, priority level in the event of an emergency)</t>
  </si>
  <si>
    <t>M</t>
  </si>
  <si>
    <t>Priority      (H, M, L)</t>
  </si>
  <si>
    <t>H</t>
  </si>
  <si>
    <t>L</t>
  </si>
  <si>
    <t>Meeting Notes were distributed</t>
  </si>
  <si>
    <t>Worked wih Proejct Sponsor to colletc this information, and the numbers wer eprovided to Acme</t>
  </si>
  <si>
    <t>P:lan was submitted to Acme for their review.</t>
  </si>
  <si>
    <t>List of provider sent to Acme for user account setup.</t>
  </si>
  <si>
    <t>Sample data was reviewed and Project sponsor approved for distribution.</t>
  </si>
  <si>
    <t xml:space="preserve">Acem completed stastics ahead of schedule.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</si>
</sst>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2" xfId="0" applyFont="1" applyBorder="1" applyAlignment="1">
      <alignment vertical="top" wrapText="1"/>
    </xf>
    <xf numFmtId="14" fontId="0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top"/>
    </xf>
    <xf numFmtId="14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14" fontId="1" fillId="0" borderId="2" xfId="0" applyNumberFormat="1" applyFont="1" applyBorder="1" applyAlignment="1">
      <alignment horizontal="left" vertical="top"/>
    </xf>
    <xf numFmtId="14" fontId="0" fillId="0" borderId="2" xfId="0" applyNumberFormat="1" applyFont="1" applyBorder="1" applyAlignment="1">
      <alignment vertical="top"/>
    </xf>
    <xf numFmtId="0" fontId="0" fillId="2" borderId="3" xfId="0" applyFont="1" applyFill="1" applyBorder="1" applyAlignment="1">
      <alignment horizontal="center" vertical="top"/>
    </xf>
    <xf numFmtId="0" fontId="0" fillId="2" borderId="3" xfId="0" applyFont="1" applyFill="1" applyBorder="1" applyAlignment="1">
      <alignment horizontal="center" vertical="top" wrapText="1"/>
    </xf>
    <xf numFmtId="164" fontId="0" fillId="0" borderId="2" xfId="0" applyNumberFormat="1" applyFont="1" applyBorder="1" applyAlignment="1">
      <alignment horizontal="center" vertical="top"/>
    </xf>
    <xf numFmtId="164" fontId="0" fillId="3" borderId="2" xfId="0" applyNumberFormat="1" applyFont="1" applyFill="1" applyBorder="1" applyAlignment="1">
      <alignment horizontal="center" vertical="top"/>
    </xf>
    <xf numFmtId="14" fontId="0" fillId="0" borderId="2" xfId="0" applyNumberFormat="1" applyFont="1" applyBorder="1" applyAlignment="1">
      <alignment vertical="top" wrapText="1"/>
    </xf>
    <xf numFmtId="0" fontId="0" fillId="0" borderId="2" xfId="0" applyFont="1" applyBorder="1" applyAlignment="1">
      <alignment horizontal="center" vertical="top"/>
    </xf>
    <xf numFmtId="14" fontId="0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2" borderId="3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14" fontId="0" fillId="2" borderId="3" xfId="0" applyNumberFormat="1" applyFont="1" applyFill="1" applyBorder="1" applyAlignment="1">
      <alignment horizontal="center" vertical="top" wrapText="1"/>
    </xf>
    <xf numFmtId="14" fontId="0" fillId="2" borderId="3" xfId="0" applyNumberFormat="1" applyFont="1" applyFill="1" applyBorder="1" applyAlignment="1">
      <alignment horizontal="center" vertical="top"/>
    </xf>
    <xf numFmtId="14" fontId="0" fillId="0" borderId="2" xfId="0" applyNumberFormat="1" applyFont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14" fontId="0" fillId="0" borderId="2" xfId="0" applyNumberFormat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14" fontId="1" fillId="0" borderId="0" xfId="0" applyNumberFormat="1" applyFont="1" applyAlignment="1">
      <alignment horizontal="center" vertical="top"/>
    </xf>
    <xf numFmtId="1" fontId="1" fillId="0" borderId="0" xfId="0" applyNumberFormat="1" applyFont="1" applyAlignment="1">
      <alignment horizontal="center" vertical="top"/>
    </xf>
    <xf numFmtId="9" fontId="1" fillId="0" borderId="0" xfId="0" applyNumberFormat="1" applyFont="1" applyAlignment="1">
      <alignment vertical="top"/>
    </xf>
    <xf numFmtId="14" fontId="0" fillId="0" borderId="2" xfId="0" applyNumberFormat="1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14" fontId="0" fillId="0" borderId="2" xfId="0" applyNumberFormat="1" applyBorder="1" applyAlignment="1">
      <alignment vertical="top" wrapText="1"/>
    </xf>
    <xf numFmtId="14" fontId="0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14" fontId="0" fillId="2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K31"/>
  <sheetViews>
    <sheetView tabSelected="1" zoomScale="90" zoomScaleNormal="9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I17" sqref="I17"/>
    </sheetView>
  </sheetViews>
  <sheetFormatPr defaultColWidth="9.109375" defaultRowHeight="13.8" x14ac:dyDescent="0.3"/>
  <cols>
    <col min="1" max="1" width="4.5546875" style="23" customWidth="1"/>
    <col min="2" max="2" width="45.6640625" style="1" customWidth="1"/>
    <col min="3" max="3" width="14" style="33" customWidth="1"/>
    <col min="4" max="4" width="11.44140625" style="34" customWidth="1"/>
    <col min="5" max="5" width="11.44140625" style="42" customWidth="1"/>
    <col min="6" max="7" width="11.88671875" style="34" customWidth="1"/>
    <col min="8" max="8" width="8.6640625" style="23" customWidth="1"/>
    <col min="9" max="9" width="45.6640625" style="1" customWidth="1"/>
    <col min="10" max="10" width="8.44140625" style="2" customWidth="1"/>
    <col min="11" max="11" width="6.5546875" style="2" customWidth="1"/>
    <col min="12" max="16384" width="9.109375" style="2"/>
  </cols>
  <sheetData>
    <row r="1" spans="1:11" ht="14.4" x14ac:dyDescent="0.3">
      <c r="A1" s="44" t="s">
        <v>3</v>
      </c>
      <c r="B1" s="44"/>
      <c r="C1" s="44"/>
      <c r="D1" s="45"/>
      <c r="E1" s="45"/>
      <c r="F1" s="45"/>
      <c r="G1" s="46"/>
      <c r="H1" s="44"/>
      <c r="I1" s="44"/>
    </row>
    <row r="2" spans="1:11" ht="28.8" x14ac:dyDescent="0.3">
      <c r="A2" s="16" t="s">
        <v>0</v>
      </c>
      <c r="B2" s="17" t="s">
        <v>1</v>
      </c>
      <c r="C2" s="26" t="s">
        <v>5</v>
      </c>
      <c r="D2" s="27" t="s">
        <v>4</v>
      </c>
      <c r="E2" s="40" t="s">
        <v>67</v>
      </c>
      <c r="F2" s="28" t="s">
        <v>2</v>
      </c>
      <c r="G2" s="27" t="s">
        <v>7</v>
      </c>
      <c r="H2" s="16" t="s">
        <v>6</v>
      </c>
      <c r="I2" s="24" t="s">
        <v>46</v>
      </c>
      <c r="J2" s="2" t="s">
        <v>26</v>
      </c>
      <c r="K2" s="2" t="s">
        <v>27</v>
      </c>
    </row>
    <row r="3" spans="1:11" ht="45" customHeight="1" x14ac:dyDescent="0.3">
      <c r="A3" s="21">
        <v>1</v>
      </c>
      <c r="B3" s="9" t="s">
        <v>33</v>
      </c>
      <c r="C3" s="7" t="s">
        <v>44</v>
      </c>
      <c r="D3" s="29">
        <v>40941</v>
      </c>
      <c r="E3" s="41" t="s">
        <v>66</v>
      </c>
      <c r="F3" s="29">
        <v>40949</v>
      </c>
      <c r="G3" s="14">
        <v>40949</v>
      </c>
      <c r="H3" s="18" t="s">
        <v>15</v>
      </c>
      <c r="I3" s="3" t="s">
        <v>14</v>
      </c>
      <c r="J3" s="30">
        <f t="shared" ref="J3:J4" si="0">IF(AND(G3&lt;=F3,F3&lt;&gt;"",G3&lt;&gt;""),1,0)</f>
        <v>1</v>
      </c>
      <c r="K3" s="30">
        <f t="shared" ref="K3:K4" si="1">IF(AND(G3&gt;F3,G3&lt;&gt;"",G3&lt;&gt;""),1,0)</f>
        <v>0</v>
      </c>
    </row>
    <row r="4" spans="1:11" ht="28.8" x14ac:dyDescent="0.3">
      <c r="A4" s="21">
        <v>2</v>
      </c>
      <c r="B4" s="9" t="s">
        <v>9</v>
      </c>
      <c r="C4" s="7" t="s">
        <v>45</v>
      </c>
      <c r="D4" s="29">
        <v>40941</v>
      </c>
      <c r="E4" s="41" t="s">
        <v>66</v>
      </c>
      <c r="F4" s="29">
        <v>40949</v>
      </c>
      <c r="G4" s="14">
        <v>40949</v>
      </c>
      <c r="H4" s="18" t="s">
        <v>15</v>
      </c>
      <c r="I4" s="9"/>
      <c r="J4" s="30">
        <f t="shared" si="0"/>
        <v>1</v>
      </c>
      <c r="K4" s="30">
        <f t="shared" si="1"/>
        <v>0</v>
      </c>
    </row>
    <row r="5" spans="1:11" ht="30" customHeight="1" x14ac:dyDescent="0.3">
      <c r="A5" s="21">
        <v>3</v>
      </c>
      <c r="B5" s="7" t="s">
        <v>47</v>
      </c>
      <c r="C5" s="7" t="s">
        <v>44</v>
      </c>
      <c r="D5" s="29">
        <v>40946</v>
      </c>
      <c r="E5" s="41" t="s">
        <v>68</v>
      </c>
      <c r="F5" s="29">
        <v>40951</v>
      </c>
      <c r="G5" s="14">
        <v>40950</v>
      </c>
      <c r="H5" s="18" t="s">
        <v>15</v>
      </c>
      <c r="I5" s="7" t="s">
        <v>48</v>
      </c>
      <c r="J5" s="30">
        <f t="shared" ref="J5:J6" si="2">IF(AND(G5&lt;=F5,F5&lt;&gt;"",G5&lt;&gt;""),1,0)</f>
        <v>1</v>
      </c>
      <c r="K5" s="30">
        <f t="shared" ref="K5:K6" si="3">IF(AND(G5&gt;F5,G5&lt;&gt;"",G5&lt;&gt;""),1,0)</f>
        <v>0</v>
      </c>
    </row>
    <row r="6" spans="1:11" ht="30" customHeight="1" x14ac:dyDescent="0.3">
      <c r="A6" s="21">
        <v>4</v>
      </c>
      <c r="B6" s="9" t="s">
        <v>10</v>
      </c>
      <c r="C6" s="7" t="s">
        <v>49</v>
      </c>
      <c r="D6" s="31" t="s">
        <v>50</v>
      </c>
      <c r="E6" s="41" t="s">
        <v>69</v>
      </c>
      <c r="F6" s="29">
        <v>40959</v>
      </c>
      <c r="G6" s="14">
        <v>40950</v>
      </c>
      <c r="H6" s="19" t="s">
        <v>15</v>
      </c>
      <c r="I6" s="25" t="s">
        <v>51</v>
      </c>
      <c r="J6" s="30">
        <f t="shared" si="2"/>
        <v>1</v>
      </c>
      <c r="K6" s="30">
        <f t="shared" si="3"/>
        <v>0</v>
      </c>
    </row>
    <row r="7" spans="1:11" ht="30" customHeight="1" x14ac:dyDescent="0.3">
      <c r="A7" s="21">
        <v>5</v>
      </c>
      <c r="B7" s="9" t="s">
        <v>31</v>
      </c>
      <c r="C7" s="7" t="s">
        <v>52</v>
      </c>
      <c r="D7" s="29">
        <v>40942</v>
      </c>
      <c r="E7" s="41" t="s">
        <v>66</v>
      </c>
      <c r="F7" s="29">
        <v>40945</v>
      </c>
      <c r="G7" s="14">
        <v>40945</v>
      </c>
      <c r="H7" s="18" t="s">
        <v>15</v>
      </c>
      <c r="I7" s="6" t="s">
        <v>53</v>
      </c>
      <c r="J7" s="30">
        <f t="shared" ref="J7" si="4">IF(AND(G7&lt;=F7,F7&lt;&gt;"",G7&lt;&gt;""),1,0)</f>
        <v>1</v>
      </c>
      <c r="K7" s="30">
        <f t="shared" ref="K7" si="5">IF(AND(G7&gt;F7,G7&lt;&gt;"",G7&lt;&gt;""),1,0)</f>
        <v>0</v>
      </c>
    </row>
    <row r="8" spans="1:11" ht="126" customHeight="1" x14ac:dyDescent="0.3">
      <c r="A8" s="21">
        <v>6</v>
      </c>
      <c r="B8" s="9" t="s">
        <v>8</v>
      </c>
      <c r="C8" s="7" t="s">
        <v>44</v>
      </c>
      <c r="D8" s="29">
        <v>40942</v>
      </c>
      <c r="E8" s="41" t="s">
        <v>69</v>
      </c>
      <c r="F8" s="29">
        <v>40949</v>
      </c>
      <c r="G8" s="14">
        <v>40949</v>
      </c>
      <c r="H8" s="18" t="s">
        <v>15</v>
      </c>
      <c r="I8" s="7" t="s">
        <v>54</v>
      </c>
      <c r="J8" s="30">
        <f t="shared" ref="J8:J24" si="6">IF(AND(G8&lt;=F8,F8&lt;&gt;"",G8&lt;&gt;""),1,0)</f>
        <v>1</v>
      </c>
      <c r="K8" s="30">
        <f t="shared" ref="K8:K24" si="7">IF(AND(G8&gt;F8,G8&lt;&gt;"",G8&lt;&gt;""),1,0)</f>
        <v>0</v>
      </c>
    </row>
    <row r="9" spans="1:11" ht="170.25" customHeight="1" x14ac:dyDescent="0.3">
      <c r="A9" s="21">
        <v>7</v>
      </c>
      <c r="B9" s="9" t="s">
        <v>42</v>
      </c>
      <c r="C9" s="7" t="s">
        <v>52</v>
      </c>
      <c r="D9" s="37" t="s">
        <v>58</v>
      </c>
      <c r="E9" s="41" t="s">
        <v>68</v>
      </c>
      <c r="F9" s="4">
        <v>40954</v>
      </c>
      <c r="G9" s="14">
        <v>40954</v>
      </c>
      <c r="H9" s="38" t="s">
        <v>15</v>
      </c>
      <c r="I9" s="39" t="s">
        <v>59</v>
      </c>
      <c r="J9" s="30">
        <f t="shared" si="6"/>
        <v>1</v>
      </c>
      <c r="K9" s="30">
        <f t="shared" si="7"/>
        <v>0</v>
      </c>
    </row>
    <row r="10" spans="1:11" ht="105.75" customHeight="1" x14ac:dyDescent="0.3">
      <c r="A10" s="21">
        <v>8</v>
      </c>
      <c r="B10" s="9" t="s">
        <v>12</v>
      </c>
      <c r="C10" s="7" t="s">
        <v>55</v>
      </c>
      <c r="D10" s="4">
        <v>40953</v>
      </c>
      <c r="E10" s="41" t="s">
        <v>66</v>
      </c>
      <c r="F10" s="29">
        <v>40960</v>
      </c>
      <c r="G10" s="14">
        <v>44250</v>
      </c>
      <c r="H10" s="18" t="s">
        <v>15</v>
      </c>
      <c r="I10" s="7" t="s">
        <v>57</v>
      </c>
      <c r="J10" s="30">
        <f t="shared" ref="J10" si="8">IF(AND(G10&lt;=F10,F10&lt;&gt;"",G10&lt;&gt;""),1,0)</f>
        <v>0</v>
      </c>
      <c r="K10" s="30">
        <f t="shared" ref="K10" si="9">IF(AND(G10&gt;F10,G10&lt;&gt;"",G10&lt;&gt;""),1,0)</f>
        <v>1</v>
      </c>
    </row>
    <row r="11" spans="1:11" ht="15" customHeight="1" x14ac:dyDescent="0.3">
      <c r="A11" s="21">
        <v>9</v>
      </c>
      <c r="B11" s="9" t="s">
        <v>34</v>
      </c>
      <c r="C11" s="7" t="s">
        <v>52</v>
      </c>
      <c r="D11" s="29">
        <v>40959</v>
      </c>
      <c r="E11" s="41" t="s">
        <v>68</v>
      </c>
      <c r="F11" s="29">
        <v>40960</v>
      </c>
      <c r="G11" s="14">
        <v>40960</v>
      </c>
      <c r="H11" s="18" t="s">
        <v>15</v>
      </c>
      <c r="I11" s="6" t="s">
        <v>56</v>
      </c>
      <c r="J11" s="30">
        <f t="shared" si="6"/>
        <v>1</v>
      </c>
      <c r="K11" s="30">
        <f t="shared" si="7"/>
        <v>0</v>
      </c>
    </row>
    <row r="12" spans="1:11" ht="14.4" x14ac:dyDescent="0.3">
      <c r="A12" s="21">
        <v>10</v>
      </c>
      <c r="B12" s="7" t="s">
        <v>60</v>
      </c>
      <c r="C12" s="7" t="s">
        <v>44</v>
      </c>
      <c r="D12" s="31">
        <v>40977</v>
      </c>
      <c r="E12" s="41" t="s">
        <v>69</v>
      </c>
      <c r="F12" s="29">
        <v>40980</v>
      </c>
      <c r="G12" s="29">
        <v>40981</v>
      </c>
      <c r="H12" s="38" t="s">
        <v>15</v>
      </c>
      <c r="I12" s="7" t="s">
        <v>70</v>
      </c>
      <c r="J12" s="30">
        <f t="shared" si="6"/>
        <v>0</v>
      </c>
      <c r="K12" s="30">
        <f t="shared" si="7"/>
        <v>1</v>
      </c>
    </row>
    <row r="13" spans="1:11" ht="30" customHeight="1" x14ac:dyDescent="0.3">
      <c r="A13" s="21">
        <v>11</v>
      </c>
      <c r="B13" s="9" t="s">
        <v>11</v>
      </c>
      <c r="C13" s="7" t="s">
        <v>44</v>
      </c>
      <c r="D13" s="29">
        <v>40977</v>
      </c>
      <c r="E13" s="41" t="s">
        <v>68</v>
      </c>
      <c r="F13" s="29">
        <v>40985</v>
      </c>
      <c r="G13" s="14">
        <v>40985</v>
      </c>
      <c r="H13" s="38" t="s">
        <v>15</v>
      </c>
      <c r="I13" s="7" t="s">
        <v>71</v>
      </c>
      <c r="J13" s="30">
        <f t="shared" si="6"/>
        <v>1</v>
      </c>
      <c r="K13" s="30">
        <f t="shared" si="7"/>
        <v>0</v>
      </c>
    </row>
    <row r="14" spans="1:11" ht="45" customHeight="1" x14ac:dyDescent="0.3">
      <c r="A14" s="21">
        <v>12</v>
      </c>
      <c r="B14" s="7" t="s">
        <v>61</v>
      </c>
      <c r="C14" s="7" t="s">
        <v>62</v>
      </c>
      <c r="D14" s="29">
        <v>40977</v>
      </c>
      <c r="E14" s="41" t="s">
        <v>69</v>
      </c>
      <c r="F14" s="29">
        <v>40985</v>
      </c>
      <c r="G14" s="14">
        <v>40985</v>
      </c>
      <c r="H14" s="38" t="s">
        <v>15</v>
      </c>
      <c r="I14" s="7" t="s">
        <v>72</v>
      </c>
      <c r="J14" s="30">
        <f t="shared" si="6"/>
        <v>1</v>
      </c>
      <c r="K14" s="30">
        <f t="shared" si="7"/>
        <v>0</v>
      </c>
    </row>
    <row r="15" spans="1:11" ht="28.8" x14ac:dyDescent="0.3">
      <c r="A15" s="21">
        <v>13</v>
      </c>
      <c r="B15" s="9" t="s">
        <v>24</v>
      </c>
      <c r="C15" s="7" t="s">
        <v>44</v>
      </c>
      <c r="D15" s="4">
        <v>40977</v>
      </c>
      <c r="E15" s="41" t="s">
        <v>66</v>
      </c>
      <c r="F15" s="22">
        <v>41718</v>
      </c>
      <c r="G15" s="22">
        <v>41719</v>
      </c>
      <c r="H15" s="38" t="s">
        <v>15</v>
      </c>
      <c r="I15" s="6" t="s">
        <v>73</v>
      </c>
      <c r="J15" s="30">
        <f t="shared" si="6"/>
        <v>0</v>
      </c>
      <c r="K15" s="30">
        <f t="shared" si="7"/>
        <v>1</v>
      </c>
    </row>
    <row r="16" spans="1:11" ht="61.5" customHeight="1" x14ac:dyDescent="0.3">
      <c r="A16" s="21">
        <v>14</v>
      </c>
      <c r="B16" s="3" t="s">
        <v>35</v>
      </c>
      <c r="C16" s="7" t="s">
        <v>55</v>
      </c>
      <c r="D16" s="4">
        <v>40977</v>
      </c>
      <c r="E16" s="41" t="s">
        <v>66</v>
      </c>
      <c r="F16" s="37">
        <v>41007</v>
      </c>
      <c r="G16" s="37">
        <v>41007</v>
      </c>
      <c r="H16" s="38" t="s">
        <v>15</v>
      </c>
      <c r="I16" s="43" t="s">
        <v>74</v>
      </c>
      <c r="J16" s="30">
        <f t="shared" si="6"/>
        <v>1</v>
      </c>
      <c r="K16" s="30">
        <f t="shared" si="7"/>
        <v>0</v>
      </c>
    </row>
    <row r="17" spans="1:11" ht="43.2" x14ac:dyDescent="0.3">
      <c r="A17" s="21">
        <v>15</v>
      </c>
      <c r="B17" s="3" t="s">
        <v>36</v>
      </c>
      <c r="C17" s="7" t="s">
        <v>62</v>
      </c>
      <c r="D17" s="4">
        <v>40977</v>
      </c>
      <c r="E17" s="41" t="s">
        <v>66</v>
      </c>
      <c r="F17" s="15">
        <v>41014</v>
      </c>
      <c r="G17" s="10">
        <v>41012</v>
      </c>
      <c r="H17" s="38" t="s">
        <v>15</v>
      </c>
      <c r="I17" s="3" t="s">
        <v>75</v>
      </c>
      <c r="J17" s="30">
        <f t="shared" si="6"/>
        <v>1</v>
      </c>
      <c r="K17" s="30">
        <f t="shared" si="7"/>
        <v>0</v>
      </c>
    </row>
    <row r="18" spans="1:11" ht="135" customHeight="1" x14ac:dyDescent="0.3">
      <c r="A18" s="21">
        <v>16</v>
      </c>
      <c r="B18" s="3" t="s">
        <v>17</v>
      </c>
      <c r="C18" s="7" t="s">
        <v>44</v>
      </c>
      <c r="D18" s="4">
        <v>40977</v>
      </c>
      <c r="E18" s="41" t="s">
        <v>66</v>
      </c>
      <c r="F18" s="4">
        <v>41014</v>
      </c>
      <c r="G18" s="10"/>
      <c r="H18" s="38" t="s">
        <v>16</v>
      </c>
      <c r="I18" s="3"/>
      <c r="J18" s="30">
        <f t="shared" si="6"/>
        <v>0</v>
      </c>
      <c r="K18" s="30">
        <f t="shared" si="7"/>
        <v>0</v>
      </c>
    </row>
    <row r="19" spans="1:11" ht="165" customHeight="1" x14ac:dyDescent="0.3">
      <c r="A19" s="21">
        <v>17</v>
      </c>
      <c r="B19" s="3" t="s">
        <v>38</v>
      </c>
      <c r="C19" s="7" t="s">
        <v>52</v>
      </c>
      <c r="D19" s="4">
        <v>40977</v>
      </c>
      <c r="E19" s="41" t="s">
        <v>68</v>
      </c>
      <c r="F19" s="4">
        <v>41022</v>
      </c>
      <c r="G19" s="10"/>
      <c r="H19" s="38" t="s">
        <v>16</v>
      </c>
      <c r="I19" s="3"/>
      <c r="J19" s="30">
        <f t="shared" si="6"/>
        <v>0</v>
      </c>
      <c r="K19" s="30">
        <f t="shared" si="7"/>
        <v>0</v>
      </c>
    </row>
    <row r="20" spans="1:11" ht="28.8" x14ac:dyDescent="0.3">
      <c r="A20" s="21">
        <v>18</v>
      </c>
      <c r="B20" s="3" t="s">
        <v>20</v>
      </c>
      <c r="C20" s="7" t="s">
        <v>63</v>
      </c>
      <c r="D20" s="4">
        <v>40977</v>
      </c>
      <c r="E20" s="41" t="s">
        <v>66</v>
      </c>
      <c r="F20" s="15">
        <v>41015</v>
      </c>
      <c r="G20" s="10"/>
      <c r="H20" s="38" t="s">
        <v>16</v>
      </c>
      <c r="I20" s="3"/>
      <c r="J20" s="30">
        <f t="shared" si="6"/>
        <v>0</v>
      </c>
      <c r="K20" s="30">
        <f t="shared" si="7"/>
        <v>0</v>
      </c>
    </row>
    <row r="21" spans="1:11" ht="28.8" x14ac:dyDescent="0.3">
      <c r="A21" s="21">
        <v>19</v>
      </c>
      <c r="B21" s="3" t="s">
        <v>22</v>
      </c>
      <c r="C21" s="7" t="s">
        <v>55</v>
      </c>
      <c r="D21" s="4">
        <v>40977</v>
      </c>
      <c r="E21" s="41" t="s">
        <v>66</v>
      </c>
      <c r="F21" s="4">
        <v>41029</v>
      </c>
      <c r="G21" s="11"/>
      <c r="H21" s="38" t="s">
        <v>16</v>
      </c>
      <c r="I21" s="3"/>
      <c r="J21" s="30">
        <f t="shared" si="6"/>
        <v>0</v>
      </c>
      <c r="K21" s="30">
        <f t="shared" si="7"/>
        <v>0</v>
      </c>
    </row>
    <row r="22" spans="1:11" ht="225" customHeight="1" x14ac:dyDescent="0.3">
      <c r="A22" s="21">
        <v>20</v>
      </c>
      <c r="B22" s="3" t="s">
        <v>21</v>
      </c>
      <c r="C22" s="7" t="s">
        <v>64</v>
      </c>
      <c r="D22" s="4">
        <v>40977</v>
      </c>
      <c r="E22" s="41" t="s">
        <v>66</v>
      </c>
      <c r="F22" s="4">
        <v>41029</v>
      </c>
      <c r="G22" s="11"/>
      <c r="H22" s="38" t="s">
        <v>16</v>
      </c>
      <c r="I22" s="3"/>
      <c r="J22" s="30">
        <f t="shared" si="6"/>
        <v>0</v>
      </c>
      <c r="K22" s="30">
        <f t="shared" si="7"/>
        <v>0</v>
      </c>
    </row>
    <row r="23" spans="1:11" ht="45" customHeight="1" x14ac:dyDescent="0.3">
      <c r="A23" s="21">
        <v>21</v>
      </c>
      <c r="B23" s="5" t="s">
        <v>39</v>
      </c>
      <c r="C23" s="7" t="s">
        <v>52</v>
      </c>
      <c r="D23" s="4">
        <v>40977</v>
      </c>
      <c r="E23" s="41" t="s">
        <v>66</v>
      </c>
      <c r="F23" s="20">
        <v>41029</v>
      </c>
      <c r="G23" s="10" t="s">
        <v>43</v>
      </c>
      <c r="H23" s="38" t="s">
        <v>16</v>
      </c>
      <c r="I23" s="3"/>
      <c r="J23" s="30">
        <f t="shared" ref="J23" si="10">IF(AND(G23&lt;=F23,F23&lt;&gt;"",G23&lt;&gt;""),1,0)</f>
        <v>0</v>
      </c>
      <c r="K23" s="30">
        <f t="shared" ref="K23" si="11">IF(AND(G23&gt;F23,G23&lt;&gt;"",G23&lt;&gt;""),1,0)</f>
        <v>1</v>
      </c>
    </row>
    <row r="24" spans="1:11" ht="45" customHeight="1" x14ac:dyDescent="0.3">
      <c r="A24" s="21">
        <v>22</v>
      </c>
      <c r="B24" s="5" t="s">
        <v>39</v>
      </c>
      <c r="C24" s="9" t="s">
        <v>32</v>
      </c>
      <c r="D24" s="4">
        <v>40977</v>
      </c>
      <c r="E24" s="41" t="s">
        <v>66</v>
      </c>
      <c r="F24" s="20">
        <v>41034</v>
      </c>
      <c r="G24" s="10"/>
      <c r="H24" s="38" t="s">
        <v>16</v>
      </c>
      <c r="I24" s="3"/>
      <c r="J24" s="30">
        <f t="shared" si="6"/>
        <v>0</v>
      </c>
      <c r="K24" s="30">
        <f t="shared" si="7"/>
        <v>0</v>
      </c>
    </row>
    <row r="25" spans="1:11" ht="75" customHeight="1" x14ac:dyDescent="0.3">
      <c r="A25" s="21">
        <v>23</v>
      </c>
      <c r="B25" s="5" t="s">
        <v>65</v>
      </c>
      <c r="C25" s="9" t="s">
        <v>23</v>
      </c>
      <c r="D25" s="4">
        <v>40977</v>
      </c>
      <c r="E25" s="41" t="s">
        <v>66</v>
      </c>
      <c r="F25" s="4">
        <v>41037</v>
      </c>
      <c r="G25" s="11"/>
      <c r="H25" s="38" t="s">
        <v>16</v>
      </c>
      <c r="I25" s="3"/>
      <c r="J25" s="30">
        <f t="shared" ref="J25:J29" si="12">IF(AND(G25&lt;=F25,F25&lt;&gt;"",G25&lt;&gt;""),1,0)</f>
        <v>0</v>
      </c>
      <c r="K25" s="30">
        <f t="shared" ref="K25:K29" si="13">IF(AND(G25&gt;F25,G25&lt;&gt;"",G25&lt;&gt;""),1,0)</f>
        <v>0</v>
      </c>
    </row>
    <row r="26" spans="1:11" ht="30" customHeight="1" x14ac:dyDescent="0.3">
      <c r="A26" s="21">
        <v>24</v>
      </c>
      <c r="B26" s="3" t="s">
        <v>18</v>
      </c>
      <c r="C26" s="9" t="s">
        <v>19</v>
      </c>
      <c r="D26" s="4">
        <v>40977</v>
      </c>
      <c r="E26" s="41" t="s">
        <v>69</v>
      </c>
      <c r="F26" s="4">
        <v>41037</v>
      </c>
      <c r="G26" s="10"/>
      <c r="H26" s="38" t="s">
        <v>16</v>
      </c>
      <c r="I26" s="3"/>
      <c r="J26" s="30">
        <f t="shared" si="12"/>
        <v>0</v>
      </c>
      <c r="K26" s="30">
        <f t="shared" si="13"/>
        <v>0</v>
      </c>
    </row>
    <row r="27" spans="1:11" ht="120" customHeight="1" x14ac:dyDescent="0.3">
      <c r="A27" s="21">
        <v>25</v>
      </c>
      <c r="B27" s="3" t="s">
        <v>40</v>
      </c>
      <c r="C27" s="8" t="s">
        <v>37</v>
      </c>
      <c r="D27" s="4">
        <v>40977</v>
      </c>
      <c r="E27" s="41" t="s">
        <v>66</v>
      </c>
      <c r="F27" s="22">
        <v>41037</v>
      </c>
      <c r="G27" s="10"/>
      <c r="H27" s="38" t="s">
        <v>16</v>
      </c>
      <c r="I27" s="3"/>
      <c r="J27" s="30">
        <f t="shared" si="12"/>
        <v>0</v>
      </c>
      <c r="K27" s="30">
        <f t="shared" si="13"/>
        <v>0</v>
      </c>
    </row>
    <row r="28" spans="1:11" ht="55.2" x14ac:dyDescent="0.3">
      <c r="A28" s="21">
        <v>26</v>
      </c>
      <c r="B28" s="8" t="s">
        <v>41</v>
      </c>
      <c r="C28" s="12" t="s">
        <v>32</v>
      </c>
      <c r="D28" s="4">
        <v>40977</v>
      </c>
      <c r="E28" s="41" t="s">
        <v>66</v>
      </c>
      <c r="F28" s="11">
        <v>41037</v>
      </c>
      <c r="G28" s="10"/>
      <c r="H28" s="38" t="s">
        <v>16</v>
      </c>
      <c r="I28" s="8"/>
      <c r="J28" s="30">
        <f t="shared" si="12"/>
        <v>0</v>
      </c>
      <c r="K28" s="30">
        <f t="shared" si="13"/>
        <v>0</v>
      </c>
    </row>
    <row r="29" spans="1:11" ht="41.4" x14ac:dyDescent="0.3">
      <c r="A29" s="21">
        <v>27</v>
      </c>
      <c r="B29" s="8" t="s">
        <v>25</v>
      </c>
      <c r="C29" s="12" t="s">
        <v>13</v>
      </c>
      <c r="D29" s="4">
        <v>40977</v>
      </c>
      <c r="E29" s="41" t="s">
        <v>66</v>
      </c>
      <c r="F29" s="11">
        <v>41038</v>
      </c>
      <c r="G29" s="11"/>
      <c r="H29" s="38" t="s">
        <v>16</v>
      </c>
      <c r="I29" s="8"/>
      <c r="J29" s="30">
        <f t="shared" si="12"/>
        <v>0</v>
      </c>
      <c r="K29" s="30">
        <f t="shared" si="13"/>
        <v>0</v>
      </c>
    </row>
    <row r="30" spans="1:11" ht="14.4" x14ac:dyDescent="0.3">
      <c r="A30" s="32" t="s">
        <v>43</v>
      </c>
      <c r="F30" s="34" t="s">
        <v>29</v>
      </c>
      <c r="G30" s="35">
        <f>COUNTA(G3:G29)</f>
        <v>16</v>
      </c>
      <c r="I30" s="13" t="s">
        <v>28</v>
      </c>
      <c r="J30" s="2">
        <f>SUM(J3:J29)</f>
        <v>12</v>
      </c>
      <c r="K30" s="2">
        <f>SUM(K3:K29)</f>
        <v>4</v>
      </c>
    </row>
    <row r="31" spans="1:11" x14ac:dyDescent="0.3">
      <c r="I31" s="13" t="s">
        <v>30</v>
      </c>
      <c r="J31" s="36">
        <f>SUM(J30/G30)</f>
        <v>0.75</v>
      </c>
    </row>
  </sheetData>
  <sortState ref="A3:J39">
    <sortCondition ref="H3:H39"/>
    <sortCondition ref="F3:F39"/>
  </sortState>
  <mergeCells count="1">
    <mergeCell ref="A1:I1"/>
  </mergeCells>
  <dataValidations count="1">
    <dataValidation type="list" allowBlank="1" showInputMessage="1" showErrorMessage="1" sqref="H3:H29">
      <formula1>"Open,Closed,Pending"</formula1>
    </dataValidation>
  </dataValidations>
  <printOptions horizontalCentered="1"/>
  <pageMargins left="0.25" right="0.25" top="0.25" bottom="0.5" header="0.3" footer="0.3"/>
  <pageSetup scale="85" orientation="landscape" r:id="rId1"/>
  <headerFooter>
    <oddHeader>&amp;C&amp;"-,Bold"&amp;14NHD FL</oddHeader>
    <oddFooter>&amp;L&amp;"-,Bold"&amp;9Molina Healthcare&amp;C&amp;P
&amp;R&amp;G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F9F95660BC9446954BDBFA798C14A7" ma:contentTypeVersion="0" ma:contentTypeDescription="Create a new document." ma:contentTypeScope="" ma:versionID="d879f79fb5c3aae3e82731bc951dda41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D2038D-2FBF-4479-9A9E-7A5C89B4A7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BCD125F-1766-48DB-A343-126D117069EC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F28668B-F82F-44C5-AFB4-F31A4DD512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Issue Log</vt:lpstr>
      <vt:lpstr>Sheet1</vt:lpstr>
      <vt:lpstr>'Issue Log'!Print_Area</vt:lpstr>
      <vt:lpstr>'Issue Log'!Print_Titles</vt:lpstr>
      <vt:lpstr>Reviewing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Ramos</dc:creator>
  <cp:lastModifiedBy>Neumann</cp:lastModifiedBy>
  <cp:lastPrinted>2012-02-02T23:29:54Z</cp:lastPrinted>
  <dcterms:created xsi:type="dcterms:W3CDTF">2010-07-26T16:05:35Z</dcterms:created>
  <dcterms:modified xsi:type="dcterms:W3CDTF">2012-06-01T19:11:01Z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0x01010055F9F95660BC9446954BDBFA798C14A7</vt:lpwstr>
  </property>
</Properties>
</file>